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O schedule" sheetId="1" state="visible" r:id="rId1"/>
  </sheets>
  <definedNames>
    <definedName name="_xlnm.Print_Titles" localSheetId="0">'REO schedule'!$7:$7</definedName>
    <definedName name="_xlnm.Print_Area" localSheetId="0">'REO schedule'!$A$1:$O$60</definedName>
  </definedNames>
  <calcPr calcId="124519" fullCalcOnLoad="1"/>
</workbook>
</file>

<file path=xl/styles.xml><?xml version="1.0" encoding="utf-8"?>
<styleSheet xmlns="http://schemas.openxmlformats.org/spreadsheetml/2006/main">
  <numFmts count="5">
    <numFmt numFmtId="164" formatCode="yyyy-mm-dd"/>
    <numFmt numFmtId="165" formatCode="mm/dd/yyyy"/>
    <numFmt numFmtId="166" formatCode="0.0%"/>
    <numFmt numFmtId="167" formatCode="$#,##0_);($#,##0);&quot;-&quot;_)"/>
    <numFmt numFmtId="168" formatCode="0.00&quot;x&quot;"/>
  </numFmts>
  <fonts count="8">
    <font>
      <name val="Calibri"/>
      <family val="2"/>
      <color theme="1"/>
      <sz val="11"/>
      <scheme val="minor"/>
    </font>
    <font>
      <name val="Calibri"/>
      <i val="1"/>
      <color rgb="005A5245"/>
      <sz val="10"/>
    </font>
    <font>
      <name val="Calibri"/>
      <color rgb="0014110C"/>
      <sz val="11"/>
    </font>
    <font>
      <name val="Calibri"/>
      <color rgb="001F3A68"/>
      <sz val="11"/>
    </font>
    <font>
      <name val="Calibri"/>
      <b val="1"/>
      <color rgb="00FFFFFF"/>
      <sz val="11"/>
    </font>
    <font>
      <name val="Calibri"/>
      <b val="1"/>
      <color rgb="0014110C"/>
      <sz val="11"/>
    </font>
    <font>
      <name val="Calibri"/>
      <b val="1"/>
      <color rgb="00B8892A"/>
      <sz val="12"/>
    </font>
    <font>
      <name val="Calibri"/>
      <color rgb="005A5245"/>
      <sz val="9"/>
    </font>
  </fonts>
  <fills count="4">
    <fill>
      <patternFill/>
    </fill>
    <fill>
      <patternFill patternType="gray125"/>
    </fill>
    <fill>
      <patternFill patternType="solid">
        <fgColor rgb="00F6EFDD"/>
      </patternFill>
    </fill>
    <fill>
      <patternFill patternType="solid">
        <fgColor rgb="00B8892A"/>
      </patternFill>
    </fill>
  </fills>
  <borders count="7">
    <border>
      <left/>
      <right/>
      <top/>
      <bottom/>
      <diagonal/>
    </border>
    <border>
      <bottom style="medium">
        <color rgb="00B8892A"/>
      </bottom>
    </border>
    <border>
      <left style="thin">
        <color rgb="00D9CFBA"/>
      </left>
      <right style="thin">
        <color rgb="00D9CFBA"/>
      </right>
      <top style="thin">
        <color rgb="00D9CFBA"/>
      </top>
      <bottom style="thin">
        <color rgb="00D9CFBA"/>
      </bottom>
    </border>
    <border>
      <left style="thin">
        <color rgb="00B8892A"/>
      </left>
      <right style="thin">
        <color rgb="00B8892A"/>
      </right>
      <top style="thin">
        <color rgb="00B8892A"/>
      </top>
      <bottom style="thin">
        <color rgb="00B8892A"/>
      </bottom>
    </border>
    <border>
      <top style="thin">
        <color rgb="00B8892A"/>
      </top>
      <bottom style="double">
        <color rgb="00B8892A"/>
      </bottom>
    </border>
    <border>
      <bottom style="thin">
        <color rgb="00B8892A"/>
      </bottom>
    </border>
    <border>
      <top style="thin">
        <color rgb="00B8892A"/>
      </top>
    </border>
  </borders>
  <cellStyleXfs count="1">
    <xf numFmtId="0" fontId="0" fillId="0" borderId="0"/>
  </cellStyleXfs>
  <cellXfs count="25">
    <xf numFmtId="0" fontId="0" fillId="0" borderId="0" pivotButton="0" quotePrefix="0" xfId="0"/>
    <xf numFmtId="0" fontId="0" fillId="0" borderId="1" applyAlignment="1" pivotButton="0" quotePrefix="0" xfId="0">
      <alignment vertical="center"/>
    </xf>
    <xf numFmtId="0" fontId="0" fillId="0" borderId="1" pivotButton="0" quotePrefix="0" xfId="0"/>
    <xf numFmtId="0" fontId="1" fillId="0" borderId="0" applyAlignment="1" pivotButton="0" quotePrefix="0" xfId="0">
      <alignment vertical="center" wrapText="1"/>
    </xf>
    <xf numFmtId="0" fontId="2" fillId="0" borderId="0" applyAlignment="1" pivotButton="0" quotePrefix="0" xfId="0">
      <alignment vertical="center"/>
    </xf>
    <xf numFmtId="0" fontId="3" fillId="2" borderId="2" applyAlignment="1" pivotButton="0" quotePrefix="0" xfId="0">
      <alignment horizontal="left" vertical="center"/>
    </xf>
    <xf numFmtId="165" fontId="3" fillId="2" borderId="2" applyAlignment="1" pivotButton="0" quotePrefix="0" xfId="0">
      <alignment horizontal="left" vertical="center"/>
    </xf>
    <xf numFmtId="0" fontId="4" fillId="3" borderId="3" applyAlignment="1" pivotButton="0" quotePrefix="0" xfId="0">
      <alignment horizontal="center" vertical="center" wrapText="1"/>
    </xf>
    <xf numFmtId="166" fontId="3" fillId="2" borderId="2" applyAlignment="1" pivotButton="0" quotePrefix="0" xfId="0">
      <alignment horizontal="right" vertical="center"/>
    </xf>
    <xf numFmtId="165" fontId="3" fillId="2" borderId="2" applyAlignment="1" pivotButton="0" quotePrefix="0" xfId="0">
      <alignment horizontal="center" vertical="center"/>
    </xf>
    <xf numFmtId="167" fontId="3" fillId="2" borderId="2" applyAlignment="1" pivotButton="0" quotePrefix="0" xfId="0">
      <alignment horizontal="right" vertical="center"/>
    </xf>
    <xf numFmtId="167" fontId="2" fillId="0" borderId="2" applyAlignment="1" pivotButton="0" quotePrefix="0" xfId="0">
      <alignment vertical="center"/>
    </xf>
    <xf numFmtId="166" fontId="2" fillId="0" borderId="2" applyAlignment="1" pivotButton="0" quotePrefix="0" xfId="0">
      <alignment vertical="center"/>
    </xf>
    <xf numFmtId="0" fontId="5" fillId="0" borderId="4" pivotButton="0" quotePrefix="0" xfId="0"/>
    <xf numFmtId="167" fontId="5" fillId="0" borderId="4" pivotButton="0" quotePrefix="0" xfId="0"/>
    <xf numFmtId="166" fontId="5" fillId="0" borderId="4" pivotButton="0" quotePrefix="0" xfId="0"/>
    <xf numFmtId="0" fontId="6" fillId="0" borderId="5" applyAlignment="1" pivotButton="0" quotePrefix="0" xfId="0">
      <alignment vertical="bottom"/>
    </xf>
    <xf numFmtId="0" fontId="2" fillId="0" borderId="2" applyAlignment="1" pivotButton="0" quotePrefix="0" xfId="0">
      <alignment vertical="center"/>
    </xf>
    <xf numFmtId="3" fontId="2" fillId="0" borderId="2" applyAlignment="1" pivotButton="0" quotePrefix="0" xfId="0">
      <alignment vertical="center"/>
    </xf>
    <xf numFmtId="0" fontId="5" fillId="0" borderId="2" applyAlignment="1" pivotButton="0" quotePrefix="0" xfId="0">
      <alignment vertical="center"/>
    </xf>
    <xf numFmtId="166" fontId="5" fillId="0" borderId="2" applyAlignment="1" pivotButton="0" quotePrefix="0" xfId="0">
      <alignment vertical="center"/>
    </xf>
    <xf numFmtId="167" fontId="5" fillId="0" borderId="2" applyAlignment="1" pivotButton="0" quotePrefix="0" xfId="0">
      <alignment vertical="center"/>
    </xf>
    <xf numFmtId="168" fontId="5" fillId="0" borderId="2" applyAlignment="1" pivotButton="0" quotePrefix="0" xfId="0">
      <alignment vertical="center"/>
    </xf>
    <xf numFmtId="0" fontId="7" fillId="0" borderId="6"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11</col>
      <colOff>0</colOff>
      <row>0</row>
      <rowOff>0</rowOff>
    </from>
    <ext cx="2171700" cy="3810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tabColor rgb="FFB8892A"/>
    <outlinePr summaryBelow="1" summaryRight="1"/>
    <pageSetUpPr fitToPage="1"/>
  </sheetPr>
  <dimension ref="A1:O60"/>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42" customWidth="1" min="1" max="1"/>
    <col width="20" customWidth="1" min="2" max="2"/>
    <col width="24" customWidth="1" min="3" max="3"/>
    <col width="10" customWidth="1" min="4" max="4"/>
    <col width="12" customWidth="1" min="5" max="5"/>
    <col width="14" customWidth="1" min="6" max="6"/>
    <col width="14" customWidth="1" min="7" max="7"/>
    <col width="27" customWidth="1" min="8" max="8"/>
    <col width="14" customWidth="1" min="9" max="9"/>
    <col width="16" customWidth="1" min="10" max="10"/>
    <col width="14" customWidth="1" min="11" max="11"/>
    <col width="14" customWidth="1" min="12" max="12"/>
    <col width="14" customWidth="1" min="13" max="13"/>
    <col width="14" customWidth="1" min="14" max="14"/>
    <col width="9" customWidth="1" min="15" max="15"/>
  </cols>
  <sheetData>
    <row r="1" ht="38" customHeight="1">
      <c r="A1" s="1" t="inlineStr">
        <is>
          <r>
            <rPr>
              <rFont val="Calibri"/>
              <b val="1"/>
              <color rgb="FF14110C"/>
              <sz val="18"/>
            </rPr>
            <t>Schedule of Real Estate Owned</t>
          </r>
          <r>
            <rPr>
              <rFont val="Calibri"/>
              <color rgb="FF5A5245"/>
              <sz val="10"/>
            </rPr>
            <t xml:space="preserve">     alura-schedule-of-real-estate-owned.xlsx</t>
          </r>
        </is>
      </c>
      <c r="B1" s="2" t="n"/>
      <c r="C1" s="2" t="n"/>
      <c r="D1" s="2" t="n"/>
      <c r="E1" s="2" t="n"/>
      <c r="F1" s="2" t="n"/>
      <c r="G1" s="2" t="n"/>
      <c r="H1" s="2" t="n"/>
      <c r="I1" s="2" t="n"/>
      <c r="J1" s="2" t="n"/>
      <c r="K1" s="2" t="n"/>
      <c r="L1" s="2" t="n"/>
      <c r="M1" s="2" t="n"/>
      <c r="N1" s="2" t="n"/>
      <c r="O1" s="2" t="n"/>
    </row>
    <row r="2" ht="34" customHeight="1">
      <c r="A2" s="3" t="inlineStr">
        <is>
          <t>How to use: list every property you own, one per row, including your primary residence, and replace the example rows in the shaded cells. Other monthly expenses are costs not in PITIA, such as management, repairs, and utilities you pay. Net cash flow, equity, LTV, and the portfolio totals update on their own.</t>
        </is>
      </c>
      <c r="B2" s="3" t="n"/>
      <c r="C2" s="3" t="n"/>
      <c r="D2" s="3" t="n"/>
      <c r="E2" s="3" t="n"/>
      <c r="F2" s="3" t="n"/>
      <c r="G2" s="3" t="n"/>
      <c r="H2" s="3" t="n"/>
      <c r="I2" s="3" t="n"/>
      <c r="J2" s="3" t="n"/>
      <c r="K2" s="3" t="n"/>
      <c r="L2" s="3" t="n"/>
      <c r="M2" s="3" t="n"/>
      <c r="N2" s="3" t="n"/>
      <c r="O2" s="3" t="n"/>
    </row>
    <row r="3"/>
    <row r="4">
      <c r="A4" s="4" t="inlineStr">
        <is>
          <t>Borrower or guarantor name</t>
        </is>
      </c>
      <c r="B4" s="5" t="inlineStr">
        <is>
          <t>Borrower name</t>
        </is>
      </c>
      <c r="C4" s="5" t="n"/>
    </row>
    <row r="5">
      <c r="A5" s="4" t="inlineStr">
        <is>
          <t>As-of date</t>
        </is>
      </c>
      <c r="B5" s="6" t="n">
        <v>46266</v>
      </c>
    </row>
    <row r="6" ht="10" customHeight="1"/>
    <row r="7" ht="34" customHeight="1">
      <c r="A7" s="7" t="inlineStr">
        <is>
          <t>Property address</t>
        </is>
      </c>
      <c r="B7" s="7" t="inlineStr">
        <is>
          <t>Property type</t>
        </is>
      </c>
      <c r="C7" s="7" t="inlineStr">
        <is>
          <t>Ownership entity</t>
        </is>
      </c>
      <c r="D7" s="7" t="inlineStr">
        <is>
          <t>Percent owned</t>
        </is>
      </c>
      <c r="E7" s="7" t="inlineStr">
        <is>
          <t>Date acquired</t>
        </is>
      </c>
      <c r="F7" s="7" t="inlineStr">
        <is>
          <t>Purchase price</t>
        </is>
      </c>
      <c r="G7" s="7" t="inlineStr">
        <is>
          <t>Current market value</t>
        </is>
      </c>
      <c r="H7" s="7" t="inlineStr">
        <is>
          <t>Lender</t>
        </is>
      </c>
      <c r="I7" s="7" t="inlineStr">
        <is>
          <t>Loan balance</t>
        </is>
      </c>
      <c r="J7" s="7" t="inlineStr">
        <is>
          <t>Monthly payment (PITIA)</t>
        </is>
      </c>
      <c r="K7" s="7" t="inlineStr">
        <is>
          <t>Monthly gross rent</t>
        </is>
      </c>
      <c r="L7" s="7" t="inlineStr">
        <is>
          <t>Other monthly expenses</t>
        </is>
      </c>
      <c r="M7" s="7" t="inlineStr">
        <is>
          <t>Monthly net cash flow</t>
        </is>
      </c>
      <c r="N7" s="7" t="inlineStr">
        <is>
          <t>Equity</t>
        </is>
      </c>
      <c r="O7" s="7" t="inlineStr">
        <is>
          <t>LTV</t>
        </is>
      </c>
    </row>
    <row r="8">
      <c r="A8" s="5" t="inlineStr">
        <is>
          <t>101 Example Ave, Tampa, FL 33609</t>
        </is>
      </c>
      <c r="B8" s="5" t="inlineStr">
        <is>
          <t>Single family</t>
        </is>
      </c>
      <c r="C8" s="5" t="inlineStr">
        <is>
          <t>Example Holdings LLC</t>
        </is>
      </c>
      <c r="D8" s="8" t="n">
        <v>1</v>
      </c>
      <c r="E8" s="9" t="n">
        <v>43630</v>
      </c>
      <c r="F8" s="10" t="n">
        <v>245000</v>
      </c>
      <c r="G8" s="10" t="n">
        <v>385000</v>
      </c>
      <c r="H8" s="5" t="inlineStr">
        <is>
          <t>Example Bank</t>
        </is>
      </c>
      <c r="I8" s="10" t="n">
        <v>178500</v>
      </c>
      <c r="J8" s="10" t="n">
        <v>1685</v>
      </c>
      <c r="K8" s="10" t="n">
        <v>2450</v>
      </c>
      <c r="L8" s="10" t="n">
        <v>245</v>
      </c>
      <c r="M8" s="11">
        <f>IF(COUNTA($A8:$L8)=0,"",K8-J8-L8)</f>
        <v>520</v>
      </c>
      <c r="N8" s="11">
        <f>IF(COUNTA($A8:$L8)=0,"",G8-I8)</f>
        <v>206500</v>
      </c>
      <c r="O8" s="12">
        <f>IF(OR(COUNTA($A8:$L8)=0,G8=0),"",I8/G8)</f>
        <v>0.4636363636363636</v>
      </c>
    </row>
    <row r="9">
      <c r="A9" s="5" t="inlineStr">
        <is>
          <t>202 Sample St, St. Petersburg, FL 33704</t>
        </is>
      </c>
      <c r="B9" s="5" t="inlineStr">
        <is>
          <t>Duplex</t>
        </is>
      </c>
      <c r="C9" s="5" t="inlineStr">
        <is>
          <t>Example Holdings LLC</t>
        </is>
      </c>
      <c r="D9" s="8" t="n">
        <v>1</v>
      </c>
      <c r="E9" s="9" t="n">
        <v>44257</v>
      </c>
      <c r="F9" s="10" t="n">
        <v>410000</v>
      </c>
      <c r="G9" s="10" t="n">
        <v>525000</v>
      </c>
      <c r="H9" s="5" t="inlineStr">
        <is>
          <t>Example Credit Union</t>
        </is>
      </c>
      <c r="I9" s="10" t="n">
        <v>312000</v>
      </c>
      <c r="J9" s="10" t="n">
        <v>2840</v>
      </c>
      <c r="K9" s="10" t="n">
        <v>3700</v>
      </c>
      <c r="L9" s="10" t="n">
        <v>370</v>
      </c>
      <c r="M9" s="11">
        <f>IF(COUNTA($A9:$L9)=0,"",K9-J9-L9)</f>
        <v>490</v>
      </c>
      <c r="N9" s="11">
        <f>IF(COUNTA($A9:$L9)=0,"",G9-I9)</f>
        <v>213000</v>
      </c>
      <c r="O9" s="12">
        <f>IF(OR(COUNTA($A9:$L9)=0,G9=0),"",I9/G9)</f>
        <v>0.5942857142857143</v>
      </c>
    </row>
    <row r="10">
      <c r="A10" s="5" t="inlineStr">
        <is>
          <t>303 Demo Blvd, Brandon, FL 33511</t>
        </is>
      </c>
      <c r="B10" s="5" t="inlineStr">
        <is>
          <t>Single family</t>
        </is>
      </c>
      <c r="C10" s="5" t="inlineStr">
        <is>
          <t>Borrower, individually</t>
        </is>
      </c>
      <c r="D10" s="8" t="n">
        <v>1</v>
      </c>
      <c r="E10" s="9" t="n">
        <v>42633</v>
      </c>
      <c r="F10" s="10" t="n">
        <v>189000</v>
      </c>
      <c r="G10" s="10" t="n">
        <v>340000</v>
      </c>
      <c r="H10" s="5" t="inlineStr">
        <is>
          <t>Example Mortgage Co.</t>
        </is>
      </c>
      <c r="I10" s="10" t="n">
        <v>121400</v>
      </c>
      <c r="J10" s="10" t="n">
        <v>1210</v>
      </c>
      <c r="K10" s="10" t="n">
        <v>2300</v>
      </c>
      <c r="L10" s="10" t="n">
        <v>230</v>
      </c>
      <c r="M10" s="11">
        <f>IF(COUNTA($A10:$L10)=0,"",K10-J10-L10)</f>
        <v>860</v>
      </c>
      <c r="N10" s="11">
        <f>IF(COUNTA($A10:$L10)=0,"",G10-I10)</f>
        <v>218600</v>
      </c>
      <c r="O10" s="12">
        <f>IF(OR(COUNTA($A10:$L10)=0,G10=0),"",I10/G10)</f>
        <v>0.35705882352941176</v>
      </c>
    </row>
    <row r="11">
      <c r="A11" s="5" t="inlineStr">
        <is>
          <t>404 Model Rd, Clearwater, FL 33755</t>
        </is>
      </c>
      <c r="B11" s="5" t="inlineStr">
        <is>
          <t>Multifamily, 8 units</t>
        </is>
      </c>
      <c r="C11" s="5" t="inlineStr">
        <is>
          <t>Example Partners LLC</t>
        </is>
      </c>
      <c r="D11" s="8" t="n">
        <v>0.5</v>
      </c>
      <c r="E11" s="9" t="n">
        <v>44875</v>
      </c>
      <c r="F11" s="10" t="n">
        <v>1150000</v>
      </c>
      <c r="G11" s="10" t="n">
        <v>1325000</v>
      </c>
      <c r="H11" s="5" t="inlineStr">
        <is>
          <t>Example Commercial Lender</t>
        </is>
      </c>
      <c r="I11" s="10" t="n">
        <v>862500</v>
      </c>
      <c r="J11" s="10" t="n">
        <v>7450</v>
      </c>
      <c r="K11" s="10" t="n">
        <v>11200</v>
      </c>
      <c r="L11" s="10" t="n">
        <v>2240</v>
      </c>
      <c r="M11" s="11">
        <f>IF(COUNTA($A11:$L11)=0,"",K11-J11-L11)</f>
        <v>1510</v>
      </c>
      <c r="N11" s="11">
        <f>IF(COUNTA($A11:$L11)=0,"",G11-I11)</f>
        <v>462500</v>
      </c>
      <c r="O11" s="12">
        <f>IF(OR(COUNTA($A11:$L11)=0,G11=0),"",I11/G11)</f>
        <v>0.6509433962264151</v>
      </c>
    </row>
    <row r="12">
      <c r="A12" s="5" t="inlineStr">
        <is>
          <t>505 Test Ln, Tampa, FL 33603</t>
        </is>
      </c>
      <c r="B12" s="5" t="inlineStr">
        <is>
          <t>Retail strip</t>
        </is>
      </c>
      <c r="C12" s="5" t="inlineStr">
        <is>
          <t>Example Holdings LLC</t>
        </is>
      </c>
      <c r="D12" s="8" t="n">
        <v>1</v>
      </c>
      <c r="E12" s="9" t="n">
        <v>45051</v>
      </c>
      <c r="F12" s="10" t="n">
        <v>675000</v>
      </c>
      <c r="G12" s="10" t="n">
        <v>740000</v>
      </c>
      <c r="H12" s="5" t="inlineStr">
        <is>
          <t>Example Bank</t>
        </is>
      </c>
      <c r="I12" s="10" t="n">
        <v>506000</v>
      </c>
      <c r="J12" s="10" t="n">
        <v>4620</v>
      </c>
      <c r="K12" s="10" t="n">
        <v>6150</v>
      </c>
      <c r="L12" s="10" t="n">
        <v>615</v>
      </c>
      <c r="M12" s="11">
        <f>IF(COUNTA($A12:$L12)=0,"",K12-J12-L12)</f>
        <v>915</v>
      </c>
      <c r="N12" s="11">
        <f>IF(COUNTA($A12:$L12)=0,"",G12-I12)</f>
        <v>234000</v>
      </c>
      <c r="O12" s="12">
        <f>IF(OR(COUNTA($A12:$L12)=0,G12=0),"",I12/G12)</f>
        <v>0.6837837837837838</v>
      </c>
    </row>
    <row r="13">
      <c r="A13" s="5" t="n"/>
      <c r="B13" s="5" t="n"/>
      <c r="C13" s="5" t="n"/>
      <c r="D13" s="8" t="n"/>
      <c r="E13" s="9" t="n"/>
      <c r="F13" s="10" t="n"/>
      <c r="G13" s="10" t="n"/>
      <c r="H13" s="5" t="n"/>
      <c r="I13" s="10" t="n"/>
      <c r="J13" s="10" t="n"/>
      <c r="K13" s="10" t="n"/>
      <c r="L13" s="10" t="n"/>
      <c r="M13" s="11" t="str">
        <f>IF(COUNTA($A13:$L13)=0,"",K13-J13-L13)</f>
        <v/>
      </c>
      <c r="N13" s="11" t="str">
        <f>IF(COUNTA($A13:$L13)=0,"",G13-I13)</f>
        <v/>
      </c>
      <c r="O13" s="12" t="str">
        <f>IF(OR(COUNTA($A13:$L13)=0,G13=0),"",I13/G13)</f>
        <v/>
      </c>
    </row>
    <row r="14">
      <c r="A14" s="5" t="n"/>
      <c r="B14" s="5" t="n"/>
      <c r="C14" s="5" t="n"/>
      <c r="D14" s="8" t="n"/>
      <c r="E14" s="9" t="n"/>
      <c r="F14" s="10" t="n"/>
      <c r="G14" s="10" t="n"/>
      <c r="H14" s="5" t="n"/>
      <c r="I14" s="10" t="n"/>
      <c r="J14" s="10" t="n"/>
      <c r="K14" s="10" t="n"/>
      <c r="L14" s="10" t="n"/>
      <c r="M14" s="11" t="str">
        <f>IF(COUNTA($A14:$L14)=0,"",K14-J14-L14)</f>
        <v/>
      </c>
      <c r="N14" s="11" t="str">
        <f>IF(COUNTA($A14:$L14)=0,"",G14-I14)</f>
        <v/>
      </c>
      <c r="O14" s="12" t="str">
        <f>IF(OR(COUNTA($A14:$L14)=0,G14=0),"",I14/G14)</f>
        <v/>
      </c>
    </row>
    <row r="15">
      <c r="A15" s="5" t="n"/>
      <c r="B15" s="5" t="n"/>
      <c r="C15" s="5" t="n"/>
      <c r="D15" s="8" t="n"/>
      <c r="E15" s="9" t="n"/>
      <c r="F15" s="10" t="n"/>
      <c r="G15" s="10" t="n"/>
      <c r="H15" s="5" t="n"/>
      <c r="I15" s="10" t="n"/>
      <c r="J15" s="10" t="n"/>
      <c r="K15" s="10" t="n"/>
      <c r="L15" s="10" t="n"/>
      <c r="M15" s="11" t="str">
        <f>IF(COUNTA($A15:$L15)=0,"",K15-J15-L15)</f>
        <v/>
      </c>
      <c r="N15" s="11" t="str">
        <f>IF(COUNTA($A15:$L15)=0,"",G15-I15)</f>
        <v/>
      </c>
      <c r="O15" s="12" t="str">
        <f>IF(OR(COUNTA($A15:$L15)=0,G15=0),"",I15/G15)</f>
        <v/>
      </c>
    </row>
    <row r="16">
      <c r="A16" s="5" t="n"/>
      <c r="B16" s="5" t="n"/>
      <c r="C16" s="5" t="n"/>
      <c r="D16" s="8" t="n"/>
      <c r="E16" s="9" t="n"/>
      <c r="F16" s="10" t="n"/>
      <c r="G16" s="10" t="n"/>
      <c r="H16" s="5" t="n"/>
      <c r="I16" s="10" t="n"/>
      <c r="J16" s="10" t="n"/>
      <c r="K16" s="10" t="n"/>
      <c r="L16" s="10" t="n"/>
      <c r="M16" s="11" t="str">
        <f>IF(COUNTA($A16:$L16)=0,"",K16-J16-L16)</f>
        <v/>
      </c>
      <c r="N16" s="11" t="str">
        <f>IF(COUNTA($A16:$L16)=0,"",G16-I16)</f>
        <v/>
      </c>
      <c r="O16" s="12" t="str">
        <f>IF(OR(COUNTA($A16:$L16)=0,G16=0),"",I16/G16)</f>
        <v/>
      </c>
    </row>
    <row r="17">
      <c r="A17" s="5" t="n"/>
      <c r="B17" s="5" t="n"/>
      <c r="C17" s="5" t="n"/>
      <c r="D17" s="8" t="n"/>
      <c r="E17" s="9" t="n"/>
      <c r="F17" s="10" t="n"/>
      <c r="G17" s="10" t="n"/>
      <c r="H17" s="5" t="n"/>
      <c r="I17" s="10" t="n"/>
      <c r="J17" s="10" t="n"/>
      <c r="K17" s="10" t="n"/>
      <c r="L17" s="10" t="n"/>
      <c r="M17" s="11" t="str">
        <f>IF(COUNTA($A17:$L17)=0,"",K17-J17-L17)</f>
        <v/>
      </c>
      <c r="N17" s="11" t="str">
        <f>IF(COUNTA($A17:$L17)=0,"",G17-I17)</f>
        <v/>
      </c>
      <c r="O17" s="12" t="str">
        <f>IF(OR(COUNTA($A17:$L17)=0,G17=0),"",I17/G17)</f>
        <v/>
      </c>
    </row>
    <row r="18">
      <c r="A18" s="5" t="n"/>
      <c r="B18" s="5" t="n"/>
      <c r="C18" s="5" t="n"/>
      <c r="D18" s="8" t="n"/>
      <c r="E18" s="9" t="n"/>
      <c r="F18" s="10" t="n"/>
      <c r="G18" s="10" t="n"/>
      <c r="H18" s="5" t="n"/>
      <c r="I18" s="10" t="n"/>
      <c r="J18" s="10" t="n"/>
      <c r="K18" s="10" t="n"/>
      <c r="L18" s="10" t="n"/>
      <c r="M18" s="11" t="str">
        <f>IF(COUNTA($A18:$L18)=0,"",K18-J18-L18)</f>
        <v/>
      </c>
      <c r="N18" s="11" t="str">
        <f>IF(COUNTA($A18:$L18)=0,"",G18-I18)</f>
        <v/>
      </c>
      <c r="O18" s="12" t="str">
        <f>IF(OR(COUNTA($A18:$L18)=0,G18=0),"",I18/G18)</f>
        <v/>
      </c>
    </row>
    <row r="19">
      <c r="A19" s="5" t="n"/>
      <c r="B19" s="5" t="n"/>
      <c r="C19" s="5" t="n"/>
      <c r="D19" s="8" t="n"/>
      <c r="E19" s="9" t="n"/>
      <c r="F19" s="10" t="n"/>
      <c r="G19" s="10" t="n"/>
      <c r="H19" s="5" t="n"/>
      <c r="I19" s="10" t="n"/>
      <c r="J19" s="10" t="n"/>
      <c r="K19" s="10" t="n"/>
      <c r="L19" s="10" t="n"/>
      <c r="M19" s="11" t="str">
        <f>IF(COUNTA($A19:$L19)=0,"",K19-J19-L19)</f>
        <v/>
      </c>
      <c r="N19" s="11" t="str">
        <f>IF(COUNTA($A19:$L19)=0,"",G19-I19)</f>
        <v/>
      </c>
      <c r="O19" s="12" t="str">
        <f>IF(OR(COUNTA($A19:$L19)=0,G19=0),"",I19/G19)</f>
        <v/>
      </c>
    </row>
    <row r="20">
      <c r="A20" s="5" t="n"/>
      <c r="B20" s="5" t="n"/>
      <c r="C20" s="5" t="n"/>
      <c r="D20" s="8" t="n"/>
      <c r="E20" s="9" t="n"/>
      <c r="F20" s="10" t="n"/>
      <c r="G20" s="10" t="n"/>
      <c r="H20" s="5" t="n"/>
      <c r="I20" s="10" t="n"/>
      <c r="J20" s="10" t="n"/>
      <c r="K20" s="10" t="n"/>
      <c r="L20" s="10" t="n"/>
      <c r="M20" s="11" t="str">
        <f>IF(COUNTA($A20:$L20)=0,"",K20-J20-L20)</f>
        <v/>
      </c>
      <c r="N20" s="11" t="str">
        <f>IF(COUNTA($A20:$L20)=0,"",G20-I20)</f>
        <v/>
      </c>
      <c r="O20" s="12" t="str">
        <f>IF(OR(COUNTA($A20:$L20)=0,G20=0),"",I20/G20)</f>
        <v/>
      </c>
    </row>
    <row r="21">
      <c r="A21" s="5" t="n"/>
      <c r="B21" s="5" t="n"/>
      <c r="C21" s="5" t="n"/>
      <c r="D21" s="8" t="n"/>
      <c r="E21" s="9" t="n"/>
      <c r="F21" s="10" t="n"/>
      <c r="G21" s="10" t="n"/>
      <c r="H21" s="5" t="n"/>
      <c r="I21" s="10" t="n"/>
      <c r="J21" s="10" t="n"/>
      <c r="K21" s="10" t="n"/>
      <c r="L21" s="10" t="n"/>
      <c r="M21" s="11" t="str">
        <f>IF(COUNTA($A21:$L21)=0,"",K21-J21-L21)</f>
        <v/>
      </c>
      <c r="N21" s="11" t="str">
        <f>IF(COUNTA($A21:$L21)=0,"",G21-I21)</f>
        <v/>
      </c>
      <c r="O21" s="12" t="str">
        <f>IF(OR(COUNTA($A21:$L21)=0,G21=0),"",I21/G21)</f>
        <v/>
      </c>
    </row>
    <row r="22">
      <c r="A22" s="5" t="n"/>
      <c r="B22" s="5" t="n"/>
      <c r="C22" s="5" t="n"/>
      <c r="D22" s="8" t="n"/>
      <c r="E22" s="9" t="n"/>
      <c r="F22" s="10" t="n"/>
      <c r="G22" s="10" t="n"/>
      <c r="H22" s="5" t="n"/>
      <c r="I22" s="10" t="n"/>
      <c r="J22" s="10" t="n"/>
      <c r="K22" s="10" t="n"/>
      <c r="L22" s="10" t="n"/>
      <c r="M22" s="11" t="str">
        <f>IF(COUNTA($A22:$L22)=0,"",K22-J22-L22)</f>
        <v/>
      </c>
      <c r="N22" s="11" t="str">
        <f>IF(COUNTA($A22:$L22)=0,"",G22-I22)</f>
        <v/>
      </c>
      <c r="O22" s="12" t="str">
        <f>IF(OR(COUNTA($A22:$L22)=0,G22=0),"",I22/G22)</f>
        <v/>
      </c>
    </row>
    <row r="23">
      <c r="A23" s="5" t="n"/>
      <c r="B23" s="5" t="n"/>
      <c r="C23" s="5" t="n"/>
      <c r="D23" s="8" t="n"/>
      <c r="E23" s="9" t="n"/>
      <c r="F23" s="10" t="n"/>
      <c r="G23" s="10" t="n"/>
      <c r="H23" s="5" t="n"/>
      <c r="I23" s="10" t="n"/>
      <c r="J23" s="10" t="n"/>
      <c r="K23" s="10" t="n"/>
      <c r="L23" s="10" t="n"/>
      <c r="M23" s="11" t="str">
        <f>IF(COUNTA($A23:$L23)=0,"",K23-J23-L23)</f>
        <v/>
      </c>
      <c r="N23" s="11" t="str">
        <f>IF(COUNTA($A23:$L23)=0,"",G23-I23)</f>
        <v/>
      </c>
      <c r="O23" s="12" t="str">
        <f>IF(OR(COUNTA($A23:$L23)=0,G23=0),"",I23/G23)</f>
        <v/>
      </c>
    </row>
    <row r="24">
      <c r="A24" s="5" t="n"/>
      <c r="B24" s="5" t="n"/>
      <c r="C24" s="5" t="n"/>
      <c r="D24" s="8" t="n"/>
      <c r="E24" s="9" t="n"/>
      <c r="F24" s="10" t="n"/>
      <c r="G24" s="10" t="n"/>
      <c r="H24" s="5" t="n"/>
      <c r="I24" s="10" t="n"/>
      <c r="J24" s="10" t="n"/>
      <c r="K24" s="10" t="n"/>
      <c r="L24" s="10" t="n"/>
      <c r="M24" s="11" t="str">
        <f>IF(COUNTA($A24:$L24)=0,"",K24-J24-L24)</f>
        <v/>
      </c>
      <c r="N24" s="11" t="str">
        <f>IF(COUNTA($A24:$L24)=0,"",G24-I24)</f>
        <v/>
      </c>
      <c r="O24" s="12" t="str">
        <f>IF(OR(COUNTA($A24:$L24)=0,G24=0),"",I24/G24)</f>
        <v/>
      </c>
    </row>
    <row r="25">
      <c r="A25" s="5" t="n"/>
      <c r="B25" s="5" t="n"/>
      <c r="C25" s="5" t="n"/>
      <c r="D25" s="8" t="n"/>
      <c r="E25" s="9" t="n"/>
      <c r="F25" s="10" t="n"/>
      <c r="G25" s="10" t="n"/>
      <c r="H25" s="5" t="n"/>
      <c r="I25" s="10" t="n"/>
      <c r="J25" s="10" t="n"/>
      <c r="K25" s="10" t="n"/>
      <c r="L25" s="10" t="n"/>
      <c r="M25" s="11" t="str">
        <f>IF(COUNTA($A25:$L25)=0,"",K25-J25-L25)</f>
        <v/>
      </c>
      <c r="N25" s="11" t="str">
        <f>IF(COUNTA($A25:$L25)=0,"",G25-I25)</f>
        <v/>
      </c>
      <c r="O25" s="12" t="str">
        <f>IF(OR(COUNTA($A25:$L25)=0,G25=0),"",I25/G25)</f>
        <v/>
      </c>
    </row>
    <row r="26">
      <c r="A26" s="5" t="n"/>
      <c r="B26" s="5" t="n"/>
      <c r="C26" s="5" t="n"/>
      <c r="D26" s="8" t="n"/>
      <c r="E26" s="9" t="n"/>
      <c r="F26" s="10" t="n"/>
      <c r="G26" s="10" t="n"/>
      <c r="H26" s="5" t="n"/>
      <c r="I26" s="10" t="n"/>
      <c r="J26" s="10" t="n"/>
      <c r="K26" s="10" t="n"/>
      <c r="L26" s="10" t="n"/>
      <c r="M26" s="11" t="str">
        <f>IF(COUNTA($A26:$L26)=0,"",K26-J26-L26)</f>
        <v/>
      </c>
      <c r="N26" s="11" t="str">
        <f>IF(COUNTA($A26:$L26)=0,"",G26-I26)</f>
        <v/>
      </c>
      <c r="O26" s="12" t="str">
        <f>IF(OR(COUNTA($A26:$L26)=0,G26=0),"",I26/G26)</f>
        <v/>
      </c>
    </row>
    <row r="27">
      <c r="A27" s="5" t="n"/>
      <c r="B27" s="5" t="n"/>
      <c r="C27" s="5" t="n"/>
      <c r="D27" s="8" t="n"/>
      <c r="E27" s="9" t="n"/>
      <c r="F27" s="10" t="n"/>
      <c r="G27" s="10" t="n"/>
      <c r="H27" s="5" t="n"/>
      <c r="I27" s="10" t="n"/>
      <c r="J27" s="10" t="n"/>
      <c r="K27" s="10" t="n"/>
      <c r="L27" s="10" t="n"/>
      <c r="M27" s="11" t="str">
        <f>IF(COUNTA($A27:$L27)=0,"",K27-J27-L27)</f>
        <v/>
      </c>
      <c r="N27" s="11" t="str">
        <f>IF(COUNTA($A27:$L27)=0,"",G27-I27)</f>
        <v/>
      </c>
      <c r="O27" s="12" t="str">
        <f>IF(OR(COUNTA($A27:$L27)=0,G27=0),"",I27/G27)</f>
        <v/>
      </c>
    </row>
    <row r="28">
      <c r="A28" s="5" t="n"/>
      <c r="B28" s="5" t="n"/>
      <c r="C28" s="5" t="n"/>
      <c r="D28" s="8" t="n"/>
      <c r="E28" s="9" t="n"/>
      <c r="F28" s="10" t="n"/>
      <c r="G28" s="10" t="n"/>
      <c r="H28" s="5" t="n"/>
      <c r="I28" s="10" t="n"/>
      <c r="J28" s="10" t="n"/>
      <c r="K28" s="10" t="n"/>
      <c r="L28" s="10" t="n"/>
      <c r="M28" s="11" t="str">
        <f>IF(COUNTA($A28:$L28)=0,"",K28-J28-L28)</f>
        <v/>
      </c>
      <c r="N28" s="11" t="str">
        <f>IF(COUNTA($A28:$L28)=0,"",G28-I28)</f>
        <v/>
      </c>
      <c r="O28" s="12" t="str">
        <f>IF(OR(COUNTA($A28:$L28)=0,G28=0),"",I28/G28)</f>
        <v/>
      </c>
    </row>
    <row r="29">
      <c r="A29" s="5" t="n"/>
      <c r="B29" s="5" t="n"/>
      <c r="C29" s="5" t="n"/>
      <c r="D29" s="8" t="n"/>
      <c r="E29" s="9" t="n"/>
      <c r="F29" s="10" t="n"/>
      <c r="G29" s="10" t="n"/>
      <c r="H29" s="5" t="n"/>
      <c r="I29" s="10" t="n"/>
      <c r="J29" s="10" t="n"/>
      <c r="K29" s="10" t="n"/>
      <c r="L29" s="10" t="n"/>
      <c r="M29" s="11" t="str">
        <f>IF(COUNTA($A29:$L29)=0,"",K29-J29-L29)</f>
        <v/>
      </c>
      <c r="N29" s="11" t="str">
        <f>IF(COUNTA($A29:$L29)=0,"",G29-I29)</f>
        <v/>
      </c>
      <c r="O29" s="12" t="str">
        <f>IF(OR(COUNTA($A29:$L29)=0,G29=0),"",I29/G29)</f>
        <v/>
      </c>
    </row>
    <row r="30">
      <c r="A30" s="5" t="n"/>
      <c r="B30" s="5" t="n"/>
      <c r="C30" s="5" t="n"/>
      <c r="D30" s="8" t="n"/>
      <c r="E30" s="9" t="n"/>
      <c r="F30" s="10" t="n"/>
      <c r="G30" s="10" t="n"/>
      <c r="H30" s="5" t="n"/>
      <c r="I30" s="10" t="n"/>
      <c r="J30" s="10" t="n"/>
      <c r="K30" s="10" t="n"/>
      <c r="L30" s="10" t="n"/>
      <c r="M30" s="11" t="str">
        <f>IF(COUNTA($A30:$L30)=0,"",K30-J30-L30)</f>
        <v/>
      </c>
      <c r="N30" s="11" t="str">
        <f>IF(COUNTA($A30:$L30)=0,"",G30-I30)</f>
        <v/>
      </c>
      <c r="O30" s="12" t="str">
        <f>IF(OR(COUNTA($A30:$L30)=0,G30=0),"",I30/G30)</f>
        <v/>
      </c>
    </row>
    <row r="31">
      <c r="A31" s="5" t="n"/>
      <c r="B31" s="5" t="n"/>
      <c r="C31" s="5" t="n"/>
      <c r="D31" s="8" t="n"/>
      <c r="E31" s="9" t="n"/>
      <c r="F31" s="10" t="n"/>
      <c r="G31" s="10" t="n"/>
      <c r="H31" s="5" t="n"/>
      <c r="I31" s="10" t="n"/>
      <c r="J31" s="10" t="n"/>
      <c r="K31" s="10" t="n"/>
      <c r="L31" s="10" t="n"/>
      <c r="M31" s="11" t="str">
        <f>IF(COUNTA($A31:$L31)=0,"",K31-J31-L31)</f>
        <v/>
      </c>
      <c r="N31" s="11" t="str">
        <f>IF(COUNTA($A31:$L31)=0,"",G31-I31)</f>
        <v/>
      </c>
      <c r="O31" s="12" t="str">
        <f>IF(OR(COUNTA($A31:$L31)=0,G31=0),"",I31/G31)</f>
        <v/>
      </c>
    </row>
    <row r="32">
      <c r="A32" s="5" t="n"/>
      <c r="B32" s="5" t="n"/>
      <c r="C32" s="5" t="n"/>
      <c r="D32" s="8" t="n"/>
      <c r="E32" s="9" t="n"/>
      <c r="F32" s="10" t="n"/>
      <c r="G32" s="10" t="n"/>
      <c r="H32" s="5" t="n"/>
      <c r="I32" s="10" t="n"/>
      <c r="J32" s="10" t="n"/>
      <c r="K32" s="10" t="n"/>
      <c r="L32" s="10" t="n"/>
      <c r="M32" s="11" t="str">
        <f>IF(COUNTA($A32:$L32)=0,"",K32-J32-L32)</f>
        <v/>
      </c>
      <c r="N32" s="11" t="str">
        <f>IF(COUNTA($A32:$L32)=0,"",G32-I32)</f>
        <v/>
      </c>
      <c r="O32" s="12" t="str">
        <f>IF(OR(COUNTA($A32:$L32)=0,G32=0),"",I32/G32)</f>
        <v/>
      </c>
    </row>
    <row r="33">
      <c r="A33" s="5" t="n"/>
      <c r="B33" s="5" t="n"/>
      <c r="C33" s="5" t="n"/>
      <c r="D33" s="8" t="n"/>
      <c r="E33" s="9" t="n"/>
      <c r="F33" s="10" t="n"/>
      <c r="G33" s="10" t="n"/>
      <c r="H33" s="5" t="n"/>
      <c r="I33" s="10" t="n"/>
      <c r="J33" s="10" t="n"/>
      <c r="K33" s="10" t="n"/>
      <c r="L33" s="10" t="n"/>
      <c r="M33" s="11" t="str">
        <f>IF(COUNTA($A33:$L33)=0,"",K33-J33-L33)</f>
        <v/>
      </c>
      <c r="N33" s="11" t="str">
        <f>IF(COUNTA($A33:$L33)=0,"",G33-I33)</f>
        <v/>
      </c>
      <c r="O33" s="12" t="str">
        <f>IF(OR(COUNTA($A33:$L33)=0,G33=0),"",I33/G33)</f>
        <v/>
      </c>
    </row>
    <row r="34">
      <c r="A34" s="5" t="n"/>
      <c r="B34" s="5" t="n"/>
      <c r="C34" s="5" t="n"/>
      <c r="D34" s="8" t="n"/>
      <c r="E34" s="9" t="n"/>
      <c r="F34" s="10" t="n"/>
      <c r="G34" s="10" t="n"/>
      <c r="H34" s="5" t="n"/>
      <c r="I34" s="10" t="n"/>
      <c r="J34" s="10" t="n"/>
      <c r="K34" s="10" t="n"/>
      <c r="L34" s="10" t="n"/>
      <c r="M34" s="11" t="str">
        <f>IF(COUNTA($A34:$L34)=0,"",K34-J34-L34)</f>
        <v/>
      </c>
      <c r="N34" s="11" t="str">
        <f>IF(COUNTA($A34:$L34)=0,"",G34-I34)</f>
        <v/>
      </c>
      <c r="O34" s="12" t="str">
        <f>IF(OR(COUNTA($A34:$L34)=0,G34=0),"",I34/G34)</f>
        <v/>
      </c>
    </row>
    <row r="35">
      <c r="A35" s="5" t="n"/>
      <c r="B35" s="5" t="n"/>
      <c r="C35" s="5" t="n"/>
      <c r="D35" s="8" t="n"/>
      <c r="E35" s="9" t="n"/>
      <c r="F35" s="10" t="n"/>
      <c r="G35" s="10" t="n"/>
      <c r="H35" s="5" t="n"/>
      <c r="I35" s="10" t="n"/>
      <c r="J35" s="10" t="n"/>
      <c r="K35" s="10" t="n"/>
      <c r="L35" s="10" t="n"/>
      <c r="M35" s="11" t="str">
        <f>IF(COUNTA($A35:$L35)=0,"",K35-J35-L35)</f>
        <v/>
      </c>
      <c r="N35" s="11" t="str">
        <f>IF(COUNTA($A35:$L35)=0,"",G35-I35)</f>
        <v/>
      </c>
      <c r="O35" s="12" t="str">
        <f>IF(OR(COUNTA($A35:$L35)=0,G35=0),"",I35/G35)</f>
        <v/>
      </c>
    </row>
    <row r="36">
      <c r="A36" s="5" t="n"/>
      <c r="B36" s="5" t="n"/>
      <c r="C36" s="5" t="n"/>
      <c r="D36" s="8" t="n"/>
      <c r="E36" s="9" t="n"/>
      <c r="F36" s="10" t="n"/>
      <c r="G36" s="10" t="n"/>
      <c r="H36" s="5" t="n"/>
      <c r="I36" s="10" t="n"/>
      <c r="J36" s="10" t="n"/>
      <c r="K36" s="10" t="n"/>
      <c r="L36" s="10" t="n"/>
      <c r="M36" s="11" t="str">
        <f>IF(COUNTA($A36:$L36)=0,"",K36-J36-L36)</f>
        <v/>
      </c>
      <c r="N36" s="11" t="str">
        <f>IF(COUNTA($A36:$L36)=0,"",G36-I36)</f>
        <v/>
      </c>
      <c r="O36" s="12" t="str">
        <f>IF(OR(COUNTA($A36:$L36)=0,G36=0),"",I36/G36)</f>
        <v/>
      </c>
    </row>
    <row r="37">
      <c r="A37" s="5" t="n"/>
      <c r="B37" s="5" t="n"/>
      <c r="C37" s="5" t="n"/>
      <c r="D37" s="8" t="n"/>
      <c r="E37" s="9" t="n"/>
      <c r="F37" s="10" t="n"/>
      <c r="G37" s="10" t="n"/>
      <c r="H37" s="5" t="n"/>
      <c r="I37" s="10" t="n"/>
      <c r="J37" s="10" t="n"/>
      <c r="K37" s="10" t="n"/>
      <c r="L37" s="10" t="n"/>
      <c r="M37" s="11" t="str">
        <f>IF(COUNTA($A37:$L37)=0,"",K37-J37-L37)</f>
        <v/>
      </c>
      <c r="N37" s="11" t="str">
        <f>IF(COUNTA($A37:$L37)=0,"",G37-I37)</f>
        <v/>
      </c>
      <c r="O37" s="12" t="str">
        <f>IF(OR(COUNTA($A37:$L37)=0,G37=0),"",I37/G37)</f>
        <v/>
      </c>
    </row>
    <row r="38">
      <c r="A38" s="13" t="inlineStr">
        <is>
          <t>Totals</t>
        </is>
      </c>
      <c r="B38" s="13" t="str">
        <f>COUNTA(A8:A37)&amp;" properties"</f>
        <v>5 properties</v>
      </c>
      <c r="C38" s="13" t="n"/>
      <c r="D38" s="13" t="n"/>
      <c r="E38" s="13" t="n"/>
      <c r="F38" s="14">
        <f>SUM(F8:F37)</f>
        <v>2669000</v>
      </c>
      <c r="G38" s="14">
        <f>SUM(G8:G37)</f>
        <v>3315000</v>
      </c>
      <c r="H38" s="13" t="n"/>
      <c r="I38" s="14">
        <f>SUM(I8:I37)</f>
        <v>1980400</v>
      </c>
      <c r="J38" s="14">
        <f>SUM(J8:J37)</f>
        <v>17805</v>
      </c>
      <c r="K38" s="14">
        <f>SUM(K8:K37)</f>
        <v>25800</v>
      </c>
      <c r="L38" s="14">
        <f>SUM(L8:L37)</f>
        <v>3700</v>
      </c>
      <c r="M38" s="14">
        <f>SUM(M8:M37)</f>
        <v>4295</v>
      </c>
      <c r="N38" s="14">
        <f>SUM(N8:N37)</f>
        <v>1334600</v>
      </c>
      <c r="O38" s="15">
        <f>IF(G38=0,0,I38/G38)</f>
        <v>0.5974057315233786</v>
      </c>
    </row>
    <row r="39"/>
    <row r="40">
      <c r="A40" s="16" t="inlineStr">
        <is>
          <t>PORTFOLIO SUMMARY</t>
        </is>
      </c>
      <c r="B40" s="16" t="n"/>
    </row>
    <row r="41">
      <c r="A41" s="17" t="inlineStr">
        <is>
          <t>Number of properties</t>
        </is>
      </c>
      <c r="B41" s="18">
        <f>COUNTA(A8:A37)</f>
        <v>5</v>
      </c>
    </row>
    <row r="42">
      <c r="A42" s="17" t="inlineStr">
        <is>
          <t>Total current market value</t>
        </is>
      </c>
      <c r="B42" s="11">
        <f>G38</f>
        <v>3315000</v>
      </c>
    </row>
    <row r="43">
      <c r="A43" s="17" t="inlineStr">
        <is>
          <t>Total loan balance</t>
        </is>
      </c>
      <c r="B43" s="11">
        <f>I38</f>
        <v>1980400</v>
      </c>
    </row>
    <row r="44">
      <c r="A44" s="19" t="inlineStr">
        <is>
          <t>Portfolio LTV (loan balance / market value)</t>
        </is>
      </c>
      <c r="B44" s="20">
        <f>IF(G38=0,0,I38/G38)</f>
        <v>0.5974057315233786</v>
      </c>
    </row>
    <row r="45">
      <c r="A45" s="17" t="inlineStr">
        <is>
          <t>Total monthly PITIA</t>
        </is>
      </c>
      <c r="B45" s="11">
        <f>J38</f>
        <v>17805</v>
      </c>
    </row>
    <row r="46">
      <c r="A46" s="17" t="inlineStr">
        <is>
          <t>Total monthly gross rent</t>
        </is>
      </c>
      <c r="B46" s="11">
        <f>K38</f>
        <v>25800</v>
      </c>
    </row>
    <row r="47">
      <c r="A47" s="17" t="inlineStr">
        <is>
          <t>Total other monthly expenses</t>
        </is>
      </c>
      <c r="B47" s="11">
        <f>L38</f>
        <v>3700</v>
      </c>
    </row>
    <row r="48">
      <c r="A48" s="19" t="inlineStr">
        <is>
          <t>Total monthly net cash flow</t>
        </is>
      </c>
      <c r="B48" s="21">
        <f>M38</f>
        <v>4295</v>
      </c>
    </row>
    <row r="49">
      <c r="A49" s="19" t="inlineStr">
        <is>
          <t>Portfolio DSCR (total rent / total PITIA)</t>
        </is>
      </c>
      <c r="B49" s="22">
        <f>IF(J38=0,0,K38/J38)</f>
        <v>1.4490311710193766</v>
      </c>
    </row>
    <row r="50">
      <c r="A50" s="19" t="inlineStr">
        <is>
          <t>Total equity</t>
        </is>
      </c>
      <c r="B50" s="21">
        <f>N38</f>
        <v>1334600</v>
      </c>
    </row>
    <row r="51">
      <c r="A51" s="17" t="inlineStr">
        <is>
          <t>Your share of market value (by percent owned)</t>
        </is>
      </c>
      <c r="B51" s="11">
        <f>SUMPRODUCT(D8:D37,G8:G37)</f>
        <v>2652500</v>
      </c>
    </row>
    <row r="52">
      <c r="A52" s="17" t="inlineStr">
        <is>
          <t>Your share of loan balances</t>
        </is>
      </c>
      <c r="B52" s="11">
        <f>SUMPRODUCT(D8:D37,I8:I37)</f>
        <v>1549150</v>
      </c>
    </row>
    <row r="53">
      <c r="A53" s="19" t="inlineStr">
        <is>
          <t>Your share of equity</t>
        </is>
      </c>
      <c r="B53" s="21">
        <f>B51-B52</f>
        <v>1103350</v>
      </c>
    </row>
    <row r="54">
      <c r="A54" s="17" t="inlineStr">
        <is>
          <t>Your share of monthly net cash flow</t>
        </is>
      </c>
      <c r="B54" s="11">
        <f>SUMPRODUCT(D8:D37,K8:K37)-SUMPRODUCT(D8:D37,J8:J37)-SUMPRODUCT(D8:D37,L8:L37)</f>
        <v>3540</v>
      </c>
    </row>
    <row r="55">
      <c r="A55" s="17" t="inlineStr">
        <is>
          <t>Rows missing percent owned</t>
        </is>
      </c>
      <c r="B55" s="18">
        <f>COUNTA(A8:A37)-COUNT(D8:D37)</f>
        <v>0</v>
      </c>
    </row>
    <row r="56"/>
    <row r="57" ht="29" customHeight="1">
      <c r="A57" s="23" t="inlineStr">
        <is>
          <t>Totals, portfolio LTV, and portfolio DSCR count 100 percent of each property. The "your share" lines weight each property by percent owned; carry those figures to your personal financial statement. PITIA is principal, interest, taxes, insurance, and association dues. Monthly net cash flow is gross rent minus PITIA minus other monthly expenses.</t>
        </is>
      </c>
      <c r="B57" s="23" t="n"/>
      <c r="C57" s="23" t="n"/>
      <c r="D57" s="23" t="n"/>
      <c r="E57" s="23" t="n"/>
      <c r="F57" s="23" t="n"/>
      <c r="G57" s="23" t="n"/>
      <c r="H57" s="23" t="n"/>
      <c r="I57" s="23" t="n"/>
      <c r="J57" s="23" t="n"/>
      <c r="K57" s="23" t="n"/>
      <c r="L57" s="23" t="n"/>
      <c r="M57" s="23" t="n"/>
      <c r="N57" s="23" t="n"/>
      <c r="O57" s="23" t="n"/>
    </row>
    <row r="58" ht="16" customHeight="1">
      <c r="A58" s="24" t="inlineStr">
        <is>
          <t>Alura Capital | George Schembri III, NMLS 2103836 | Loans originated by NEXA Mortgage LLC, NMLS 1660690 | Licensed in Florida | (813) 356-9448 | info@aluracapital.com</t>
        </is>
      </c>
      <c r="B58" s="24" t="n"/>
      <c r="C58" s="24" t="n"/>
      <c r="D58" s="24" t="n"/>
      <c r="E58" s="24" t="n"/>
      <c r="F58" s="24" t="n"/>
      <c r="G58" s="24" t="n"/>
      <c r="H58" s="24" t="n"/>
      <c r="I58" s="24" t="n"/>
      <c r="J58" s="24" t="n"/>
      <c r="K58" s="24" t="n"/>
      <c r="L58" s="24" t="n"/>
      <c r="M58" s="24" t="n"/>
      <c r="N58" s="24" t="n"/>
      <c r="O58" s="24" t="n"/>
    </row>
    <row r="59" ht="16" customHeight="1">
      <c r="A59" s="24" t="inlineStr">
        <is>
          <t>For planning only. Not a commitment to lend, and not tax, legal, or investment advice. Equal Housing Opportunity.</t>
        </is>
      </c>
      <c r="B59" s="24" t="n"/>
      <c r="C59" s="24" t="n"/>
      <c r="D59" s="24" t="n"/>
      <c r="E59" s="24" t="n"/>
      <c r="F59" s="24" t="n"/>
      <c r="G59" s="24" t="n"/>
      <c r="H59" s="24" t="n"/>
      <c r="I59" s="24" t="n"/>
      <c r="J59" s="24" t="n"/>
      <c r="K59" s="24" t="n"/>
      <c r="L59" s="24" t="n"/>
      <c r="M59" s="24" t="n"/>
      <c r="N59" s="24" t="n"/>
      <c r="O59" s="24" t="n"/>
    </row>
    <row r="60" ht="16" customHeight="1">
      <c r="A60" s="24" t="inlineStr">
        <is>
          <t>Send the completed file to info@aluracapital.com with your loan request. aluracapital.com</t>
        </is>
      </c>
      <c r="B60" s="24" t="n"/>
      <c r="C60" s="24" t="n"/>
      <c r="D60" s="24" t="n"/>
      <c r="E60" s="24" t="n"/>
      <c r="F60" s="24" t="n"/>
      <c r="G60" s="24" t="n"/>
      <c r="H60" s="24" t="n"/>
      <c r="I60" s="24" t="n"/>
      <c r="J60" s="24" t="n"/>
      <c r="K60" s="24" t="n"/>
      <c r="L60" s="24" t="n"/>
      <c r="M60" s="24" t="n"/>
      <c r="N60" s="24" t="n"/>
      <c r="O60" s="24" t="n"/>
    </row>
  </sheetData>
  <mergeCells count="7">
    <mergeCell ref="A59:O59"/>
    <mergeCell ref="A57:O57"/>
    <mergeCell ref="A2:O2"/>
    <mergeCell ref="A60:O60"/>
    <mergeCell ref="A58:O58"/>
    <mergeCell ref="B4:C4"/>
    <mergeCell ref="A40:B40"/>
  </mergeCells>
  <printOptions horizontalCentered="1"/>
  <pageMargins left="0.4" right="0.4" top="0.5" bottom="0.6" header="0.5" footer="0.3"/>
  <pageSetup orientation="landscape" paperSize="1" fitToHeight="0" fitToWidth="1"/>
  <headerFooter>
    <oddHeader/>
    <oddFooter>&amp;L&amp;"Calibri,Regular"&amp;8 &amp;K5A5245Alura Capital | NMLS 2103836 | NEXA Mortgage LLC, NMLS 1660690 | Equal Housing Opportunity&amp;R&amp;"Calibri,Regular"&amp;8 &amp;K5A5245Page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Alura Capital</dc:creator>
  <dc:title>Schedule of Real Estate Owned</dc:title>
  <dc:subject>Lender-ready template for real estate investors</dc:subject>
  <dcterms:created xsi:type="dcterms:W3CDTF">2026-09-28T23:56:48Z</dcterms:created>
  <dcterms:modified xsi:type="dcterms:W3CDTF">2026-09-28T23:56:48Z</dcterms:modified>
  <cp:keywords>Alura Capital, investor loans, NMLS 2103836</cp:keywords>
</cp:coreProperties>
</file>